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rants\Program Development\NPDI\"/>
    </mc:Choice>
  </mc:AlternateContent>
  <xr:revisionPtr revIDLastSave="0" documentId="8_{503A8E18-B7DC-4C05-9C51-77F616EEA1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CP BUDGET YR 3" sheetId="1" r:id="rId1"/>
  </sheets>
  <definedNames>
    <definedName name="_xlnm.Print_Area" localSheetId="0">'BCP BUDGET YR 3'!$A$1:$G$46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E23" i="1"/>
  <c r="F30" i="1" l="1"/>
  <c r="E13" i="1"/>
  <c r="F14" i="1"/>
  <c r="F12" i="1"/>
  <c r="F11" i="1"/>
  <c r="J14" i="1" l="1"/>
  <c r="K14" i="1" s="1"/>
  <c r="J13" i="1"/>
  <c r="K13" i="1" s="1"/>
  <c r="J12" i="1"/>
  <c r="J11" i="1"/>
  <c r="K12" i="1" l="1"/>
  <c r="K11" i="1"/>
  <c r="E15" i="1" l="1"/>
  <c r="I19" i="1" s="1"/>
  <c r="I18" i="1" l="1"/>
  <c r="I20" i="1" s="1"/>
  <c r="G11" i="1" l="1"/>
  <c r="G30" i="1"/>
  <c r="G12" i="1"/>
  <c r="G13" i="1"/>
  <c r="G29" i="1"/>
  <c r="F31" i="1"/>
  <c r="G38" i="1"/>
  <c r="F15" i="1"/>
  <c r="E39" i="1"/>
  <c r="E24" i="1"/>
  <c r="F24" i="1"/>
  <c r="G14" i="1"/>
  <c r="C15" i="1"/>
  <c r="G23" i="1"/>
  <c r="G26" i="1"/>
  <c r="G35" i="1"/>
  <c r="G33" i="1"/>
  <c r="J19" i="1" l="1"/>
  <c r="J18" i="1"/>
  <c r="J20" i="1" s="1"/>
  <c r="G24" i="1"/>
  <c r="E18" i="1"/>
  <c r="F18" i="1"/>
  <c r="F20" i="1" s="1"/>
  <c r="E31" i="1"/>
  <c r="G31" i="1" s="1"/>
  <c r="F39" i="1"/>
  <c r="G39" i="1" s="1"/>
  <c r="G15" i="1"/>
  <c r="K19" i="1" l="1"/>
  <c r="K18" i="1"/>
  <c r="G18" i="1"/>
  <c r="G20" i="1" s="1"/>
  <c r="G41" i="1" s="1"/>
  <c r="F41" i="1"/>
  <c r="E20" i="1"/>
  <c r="E41" i="1" s="1"/>
  <c r="K20" i="1" l="1"/>
  <c r="E43" i="1"/>
  <c r="E45" i="1" s="1"/>
  <c r="F43" i="1"/>
  <c r="F45" i="1" s="1"/>
  <c r="G43" i="1" l="1"/>
  <c r="G45" i="1"/>
</calcChain>
</file>

<file path=xl/sharedStrings.xml><?xml version="1.0" encoding="utf-8"?>
<sst xmlns="http://schemas.openxmlformats.org/spreadsheetml/2006/main" count="73" uniqueCount="61">
  <si>
    <t>Ref.</t>
  </si>
  <si>
    <t>Item</t>
  </si>
  <si>
    <t>FTE</t>
  </si>
  <si>
    <t>Total</t>
  </si>
  <si>
    <t>Program</t>
  </si>
  <si>
    <t>- A -</t>
  </si>
  <si>
    <t>Personnel</t>
  </si>
  <si>
    <t>To provide supervision &amp; direction of program</t>
  </si>
  <si>
    <t>After hours crisis placement and intervention</t>
  </si>
  <si>
    <t>- B -</t>
  </si>
  <si>
    <t>Fringe Benefits</t>
  </si>
  <si>
    <t>- C -</t>
  </si>
  <si>
    <t>Travel</t>
  </si>
  <si>
    <t>- D -</t>
  </si>
  <si>
    <t>Equipment</t>
  </si>
  <si>
    <t>- E -</t>
  </si>
  <si>
    <t>Supplies</t>
  </si>
  <si>
    <t>- F -</t>
  </si>
  <si>
    <t>Contractual</t>
  </si>
  <si>
    <t>- G -</t>
  </si>
  <si>
    <t>Construction</t>
  </si>
  <si>
    <t>- H -</t>
  </si>
  <si>
    <t>Other</t>
  </si>
  <si>
    <t>TOTALS</t>
  </si>
  <si>
    <t>Not Applicable</t>
  </si>
  <si>
    <t>To provide overall component leadership</t>
  </si>
  <si>
    <t>Outreach materials and supplies</t>
  </si>
  <si>
    <t>- I -</t>
  </si>
  <si>
    <t>Total Direct Charges</t>
  </si>
  <si>
    <t>- J -</t>
  </si>
  <si>
    <t>Total Charges</t>
  </si>
  <si>
    <t>EOHHS</t>
  </si>
  <si>
    <t>Staff Supplies</t>
  </si>
  <si>
    <t>Case Manager - Worc/N. Central</t>
  </si>
  <si>
    <t>Outreach CM services - Worcester &amp; North Central areas</t>
  </si>
  <si>
    <t>Director</t>
  </si>
  <si>
    <t>Assistant Director</t>
  </si>
  <si>
    <t>On-Call Staffing</t>
  </si>
  <si>
    <t>Payroll Taxes &amp; Fringe Benefits</t>
  </si>
  <si>
    <t>Staff Mileage</t>
  </si>
  <si>
    <t>Year 1</t>
  </si>
  <si>
    <t>Year 2</t>
  </si>
  <si>
    <t>Year 3</t>
  </si>
  <si>
    <t>Payroll taxes, Health, Life, Disability Ins., Retirement</t>
  </si>
  <si>
    <t xml:space="preserve">Project </t>
  </si>
  <si>
    <t>Cost</t>
  </si>
  <si>
    <t xml:space="preserve">Matching </t>
  </si>
  <si>
    <t>Funds</t>
  </si>
  <si>
    <t>Subtotal Personnel</t>
  </si>
  <si>
    <t>100 miles per month @ $0.585/mile</t>
  </si>
  <si>
    <t>Staff Mobile Equipment $200 per mo. per FTE x 0.50 FTEs</t>
  </si>
  <si>
    <t>Program Supplies</t>
  </si>
  <si>
    <t>TBD</t>
  </si>
  <si>
    <t>Description</t>
  </si>
  <si>
    <t>Total Indirect Charges</t>
  </si>
  <si>
    <t>Match</t>
  </si>
  <si>
    <t>Source</t>
  </si>
  <si>
    <t>FY26 Budget</t>
  </si>
  <si>
    <t>Project Name</t>
  </si>
  <si>
    <t>LUK's New Program Development Initiative (NPDI)</t>
  </si>
  <si>
    <t>Description (see attached budget narrative)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</si>
</sst>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#,##0.000"/>
    <numFmt numFmtId="166" formatCode="&quot;$&quot;#,##0"/>
  </numFmts>
  <fonts count="22">
    <font>
      <sz val="12"/>
      <name val="Arial"/>
    </font>
    <font>
      <b/>
      <sz val="10"/>
      <name val="Arial"/>
      <family val="2"/>
    </font>
    <font>
      <sz val="12"/>
      <name val="Arial MT"/>
    </font>
    <font>
      <b/>
      <sz val="14"/>
      <name val="Arial MT"/>
    </font>
    <font>
      <sz val="12"/>
      <name val="Arial MT"/>
    </font>
    <font>
      <b/>
      <sz val="12"/>
      <name val="Arial MT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4"/>
      <name val="Arial MT"/>
    </font>
    <font>
      <b/>
      <i/>
      <sz val="12"/>
      <name val="Arial MT"/>
    </font>
    <font>
      <b/>
      <i/>
      <sz val="12"/>
      <name val="Arial"/>
      <family val="2"/>
    </font>
    <font>
      <b/>
      <sz val="14"/>
      <name val="Arial"/>
      <family val="2"/>
    </font>
    <font>
      <sz val="10"/>
      <name val="Arial MT"/>
    </font>
    <font>
      <sz val="9"/>
      <name val="Arial MT"/>
    </font>
    <font>
      <b/>
      <i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3" fontId="0" fillId="0" borderId="0"/>
    <xf numFmtId="9" fontId="21" fillId="0" borderId="0" applyFont="0" applyFill="0" applyBorder="0" applyAlignment="0" applyProtection="0"/>
  </cellStyleXfs>
  <cellXfs count="61">
    <xf numFmtId="3" fontId="0" fillId="0" borderId="0" xfId="0"/>
    <xf numFmtId="3" fontId="2" fillId="0" borderId="0" xfId="0" applyFont="1" applyAlignment="1"/>
    <xf numFmtId="3" fontId="3" fillId="2" borderId="0" xfId="0" applyNumberFormat="1" applyFont="1" applyFill="1" applyAlignment="1">
      <alignment horizontal="centerContinuous"/>
    </xf>
    <xf numFmtId="3" fontId="4" fillId="2" borderId="0" xfId="0" applyNumberFormat="1" applyFont="1" applyFill="1" applyAlignment="1">
      <alignment horizontal="centerContinuous"/>
    </xf>
    <xf numFmtId="3" fontId="5" fillId="2" borderId="0" xfId="0" applyNumberFormat="1" applyFont="1" applyFill="1" applyAlignment="1">
      <alignment horizontal="centerContinuous"/>
    </xf>
    <xf numFmtId="3" fontId="12" fillId="2" borderId="0" xfId="0" applyNumberFormat="1" applyFont="1" applyFill="1" applyAlignment="1">
      <alignment horizontal="centerContinuous"/>
    </xf>
    <xf numFmtId="3" fontId="13" fillId="2" borderId="0" xfId="0" applyNumberFormat="1" applyFont="1" applyFill="1" applyAlignment="1">
      <alignment horizontal="centerContinuous"/>
    </xf>
    <xf numFmtId="3" fontId="7" fillId="2" borderId="0" xfId="0" applyNumberFormat="1" applyFont="1" applyFill="1" applyAlignment="1">
      <alignment horizontal="centerContinuous"/>
    </xf>
    <xf numFmtId="3" fontId="6" fillId="2" borderId="0" xfId="0" applyNumberFormat="1" applyFont="1" applyFill="1" applyAlignment="1">
      <alignment horizontal="centerContinuous"/>
    </xf>
    <xf numFmtId="3" fontId="15" fillId="2" borderId="1" xfId="0" applyFont="1" applyFill="1" applyBorder="1" applyAlignment="1">
      <alignment horizontal="center"/>
    </xf>
    <xf numFmtId="3" fontId="15" fillId="2" borderId="1" xfId="0" applyFont="1" applyFill="1" applyBorder="1" applyAlignment="1"/>
    <xf numFmtId="3" fontId="6" fillId="2" borderId="1" xfId="0" applyFont="1" applyFill="1" applyBorder="1" applyAlignment="1"/>
    <xf numFmtId="3" fontId="6" fillId="2" borderId="0" xfId="0" applyFont="1" applyFill="1" applyAlignment="1"/>
    <xf numFmtId="3" fontId="11" fillId="2" borderId="5" xfId="0" applyFont="1" applyFill="1" applyBorder="1" applyAlignment="1">
      <alignment horizontal="center"/>
    </xf>
    <xf numFmtId="3" fontId="11" fillId="2" borderId="7" xfId="0" applyFont="1" applyFill="1" applyBorder="1" applyAlignment="1">
      <alignment horizontal="center"/>
    </xf>
    <xf numFmtId="3" fontId="8" fillId="2" borderId="0" xfId="0" applyFont="1" applyFill="1" applyAlignment="1">
      <alignment horizontal="center"/>
    </xf>
    <xf numFmtId="3" fontId="9" fillId="2" borderId="0" xfId="0" applyFont="1" applyFill="1" applyAlignment="1">
      <alignment horizontal="left"/>
    </xf>
    <xf numFmtId="4" fontId="6" fillId="2" borderId="0" xfId="0" applyNumberFormat="1" applyFont="1" applyFill="1" applyAlignment="1">
      <alignment horizontal="center"/>
    </xf>
    <xf numFmtId="10" fontId="10" fillId="2" borderId="0" xfId="0" applyNumberFormat="1" applyFont="1" applyFill="1" applyAlignment="1">
      <alignment horizontal="center"/>
    </xf>
    <xf numFmtId="4" fontId="6" fillId="2" borderId="0" xfId="0" applyNumberFormat="1" applyFont="1" applyFill="1" applyAlignment="1"/>
    <xf numFmtId="3" fontId="6" fillId="2" borderId="0" xfId="0" applyFont="1" applyFill="1" applyAlignment="1">
      <alignment horizontal="right"/>
    </xf>
    <xf numFmtId="3" fontId="6" fillId="2" borderId="0" xfId="0" applyFont="1" applyFill="1" applyAlignment="1">
      <alignment horizontal="left"/>
    </xf>
    <xf numFmtId="3" fontId="6" fillId="2" borderId="0" xfId="0" applyFont="1" applyFill="1" applyBorder="1" applyAlignment="1"/>
    <xf numFmtId="3" fontId="10" fillId="2" borderId="0" xfId="0" applyFont="1" applyFill="1" applyAlignment="1">
      <alignment horizontal="left"/>
    </xf>
    <xf numFmtId="3" fontId="8" fillId="2" borderId="0" xfId="0" applyFont="1" applyFill="1" applyAlignment="1">
      <alignment horizontal="left"/>
    </xf>
    <xf numFmtId="3" fontId="14" fillId="2" borderId="2" xfId="0" applyFont="1" applyFill="1" applyBorder="1" applyAlignment="1"/>
    <xf numFmtId="3" fontId="14" fillId="2" borderId="1" xfId="0" applyFont="1" applyFill="1" applyBorder="1" applyAlignment="1"/>
    <xf numFmtId="4" fontId="2" fillId="0" borderId="0" xfId="0" applyNumberFormat="1" applyFont="1" applyAlignment="1"/>
    <xf numFmtId="3" fontId="14" fillId="2" borderId="0" xfId="0" applyFont="1" applyFill="1" applyBorder="1" applyAlignment="1"/>
    <xf numFmtId="49" fontId="8" fillId="2" borderId="0" xfId="0" applyNumberFormat="1" applyFont="1" applyFill="1" applyAlignment="1">
      <alignment horizontal="center"/>
    </xf>
    <xf numFmtId="165" fontId="11" fillId="2" borderId="1" xfId="0" applyNumberFormat="1" applyFont="1" applyFill="1" applyBorder="1" applyAlignment="1">
      <alignment horizontal="center"/>
    </xf>
    <xf numFmtId="3" fontId="19" fillId="2" borderId="0" xfId="0" applyFont="1" applyFill="1" applyBorder="1" applyAlignment="1">
      <alignment horizontal="center"/>
    </xf>
    <xf numFmtId="166" fontId="20" fillId="2" borderId="0" xfId="0" applyNumberFormat="1" applyFont="1" applyFill="1" applyAlignment="1"/>
    <xf numFmtId="3" fontId="2" fillId="0" borderId="0" xfId="0" applyFont="1" applyFill="1" applyAlignment="1"/>
    <xf numFmtId="9" fontId="2" fillId="0" borderId="0" xfId="1" applyFont="1" applyAlignment="1"/>
    <xf numFmtId="3" fontId="14" fillId="2" borderId="0" xfId="0" applyNumberFormat="1" applyFont="1" applyFill="1" applyAlignment="1">
      <alignment horizontal="centerContinuous"/>
    </xf>
    <xf numFmtId="3" fontId="14" fillId="2" borderId="3" xfId="0" applyFont="1" applyFill="1" applyBorder="1" applyAlignment="1"/>
    <xf numFmtId="165" fontId="6" fillId="2" borderId="0" xfId="0" applyNumberFormat="1" applyFont="1" applyFill="1" applyBorder="1" applyAlignment="1">
      <alignment horizontal="center"/>
    </xf>
    <xf numFmtId="3" fontId="0" fillId="2" borderId="0" xfId="0" applyFill="1" applyAlignment="1">
      <alignment horizontal="left"/>
    </xf>
    <xf numFmtId="3" fontId="2" fillId="2" borderId="0" xfId="0" applyFont="1" applyFill="1" applyAlignment="1"/>
    <xf numFmtId="3" fontId="1" fillId="2" borderId="0" xfId="0" applyFont="1" applyFill="1" applyAlignment="1"/>
    <xf numFmtId="10" fontId="16" fillId="2" borderId="0" xfId="0" applyNumberFormat="1" applyFont="1" applyFill="1" applyAlignment="1"/>
    <xf numFmtId="164" fontId="16" fillId="2" borderId="0" xfId="0" applyNumberFormat="1" applyFont="1" applyFill="1" applyAlignment="1"/>
    <xf numFmtId="3" fontId="2" fillId="0" borderId="0" xfId="0" applyFont="1" applyAlignment="1">
      <alignment horizontal="right"/>
    </xf>
    <xf numFmtId="3" fontId="2" fillId="2" borderId="0" xfId="0" applyNumberFormat="1" applyFont="1" applyFill="1" applyAlignment="1"/>
    <xf numFmtId="3" fontId="6" fillId="2" borderId="0" xfId="0" applyNumberFormat="1" applyFont="1" applyFill="1" applyBorder="1" applyAlignment="1"/>
    <xf numFmtId="3" fontId="6" fillId="2" borderId="0" xfId="0" applyNumberFormat="1" applyFont="1" applyFill="1" applyAlignment="1"/>
    <xf numFmtId="3" fontId="14" fillId="2" borderId="3" xfId="0" applyNumberFormat="1" applyFont="1" applyFill="1" applyBorder="1" applyAlignment="1"/>
    <xf numFmtId="3" fontId="14" fillId="2" borderId="1" xfId="0" applyNumberFormat="1" applyFont="1" applyFill="1" applyBorder="1" applyAlignment="1"/>
    <xf numFmtId="3" fontId="6" fillId="2" borderId="1" xfId="0" applyNumberFormat="1" applyFont="1" applyFill="1" applyBorder="1" applyAlignment="1"/>
    <xf numFmtId="3" fontId="14" fillId="2" borderId="2" xfId="0" applyNumberFormat="1" applyFont="1" applyFill="1" applyBorder="1" applyAlignment="1"/>
    <xf numFmtId="3" fontId="14" fillId="2" borderId="0" xfId="0" applyNumberFormat="1" applyFont="1" applyFill="1" applyBorder="1" applyAlignment="1"/>
    <xf numFmtId="3" fontId="8" fillId="2" borderId="4" xfId="0" applyFont="1" applyFill="1" applyBorder="1" applyAlignment="1">
      <alignment horizontal="center"/>
    </xf>
    <xf numFmtId="3" fontId="8" fillId="2" borderId="6" xfId="0" applyFont="1" applyFill="1" applyBorder="1" applyAlignment="1">
      <alignment horizontal="center"/>
    </xf>
    <xf numFmtId="3" fontId="8" fillId="2" borderId="1" xfId="0" applyFont="1" applyFill="1" applyBorder="1" applyAlignment="1">
      <alignment horizontal="center"/>
    </xf>
    <xf numFmtId="3" fontId="17" fillId="2" borderId="0" xfId="0" applyNumberFormat="1" applyFont="1" applyFill="1" applyAlignment="1">
      <alignment horizontal="center"/>
    </xf>
    <xf numFmtId="3" fontId="19" fillId="2" borderId="0" xfId="0" applyNumberFormat="1" applyFont="1" applyFill="1" applyAlignment="1">
      <alignment horizontal="center"/>
    </xf>
    <xf numFmtId="3" fontId="19" fillId="2" borderId="0" xfId="0" applyFont="1" applyFill="1" applyAlignment="1">
      <alignment horizontal="center"/>
    </xf>
    <xf numFmtId="3" fontId="18" fillId="2" borderId="0" xfId="0" applyFont="1" applyFill="1" applyBorder="1" applyAlignment="1">
      <alignment horizontal="center"/>
    </xf>
    <xf numFmtId="164" fontId="16" fillId="2" borderId="0" xfId="0" applyNumberFormat="1" applyFont="1" applyFill="1" applyAlignment="1">
      <alignment horizontal="center"/>
    </xf>
    <xf numFmtId="3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7"/>
  <sheetViews>
    <sheetView tabSelected="1" topLeftCell="A4" zoomScale="120" zoomScaleNormal="120" workbookViewId="0">
      <selection activeCell="D7" sqref="D7"/>
    </sheetView>
  </sheetViews>
  <sheetFormatPr defaultColWidth="8.88671875" defaultRowHeight="15"/>
  <cols>
    <col min="1" max="1" width="5.44140625" style="1" customWidth="1"/>
    <col min="2" max="2" width="29.109375" style="1" customWidth="1"/>
    <col min="3" max="3" width="6.88671875" style="1" customWidth="1"/>
    <col min="4" max="4" width="50.77734375" style="1" bestFit="1" customWidth="1"/>
    <col min="5" max="6" width="8.33203125" style="1" customWidth="1"/>
    <col min="7" max="7" width="8.21875" style="1" customWidth="1"/>
    <col min="8" max="8" width="8.6640625" style="60" customWidth="1"/>
    <col min="9" max="9" width="0" style="1" hidden="1" customWidth="1"/>
    <col min="10" max="10" width="9.77734375" style="1" hidden="1" customWidth="1"/>
    <col min="11" max="11" width="0" style="1" hidden="1" customWidth="1"/>
    <col min="12" max="16384" width="8.88671875" style="1"/>
  </cols>
  <sheetData>
    <row r="1" spans="1:11" ht="18">
      <c r="A1" s="2" t="s">
        <v>59</v>
      </c>
      <c r="B1" s="3"/>
      <c r="C1" s="3"/>
      <c r="D1" s="4"/>
      <c r="E1" s="3"/>
      <c r="F1" s="3"/>
      <c r="G1" s="3"/>
      <c r="H1" s="55"/>
    </row>
    <row r="2" spans="1:11" ht="18.75">
      <c r="A2" s="5" t="s">
        <v>58</v>
      </c>
      <c r="B2" s="6"/>
      <c r="C2" s="6"/>
      <c r="D2" s="6"/>
      <c r="E2" s="6"/>
      <c r="F2" s="6"/>
      <c r="G2" s="6"/>
      <c r="H2" s="55"/>
    </row>
    <row r="3" spans="1:11" ht="18.75">
      <c r="A3" s="5" t="s">
        <v>57</v>
      </c>
      <c r="B3" s="6"/>
      <c r="C3" s="6"/>
      <c r="D3" s="6"/>
      <c r="E3" s="6"/>
      <c r="F3" s="6"/>
      <c r="G3" s="6"/>
      <c r="H3" s="55"/>
    </row>
    <row r="4" spans="1:11" ht="18.75">
      <c r="A4" s="5"/>
      <c r="B4" s="35"/>
      <c r="C4" s="35"/>
      <c r="D4" s="35"/>
      <c r="E4" s="35"/>
      <c r="F4" s="35"/>
      <c r="G4" s="35"/>
      <c r="H4" s="56"/>
    </row>
    <row r="5" spans="1:11" ht="12" customHeight="1">
      <c r="A5" s="7"/>
      <c r="B5" s="8"/>
      <c r="C5" s="8"/>
      <c r="D5" s="8"/>
      <c r="E5" s="8"/>
      <c r="F5" s="8"/>
      <c r="G5" s="8"/>
      <c r="H5" s="56"/>
    </row>
    <row r="6" spans="1:11" ht="18">
      <c r="A6" s="9" t="s">
        <v>0</v>
      </c>
      <c r="B6" s="9" t="s">
        <v>1</v>
      </c>
      <c r="C6" s="9" t="s">
        <v>2</v>
      </c>
      <c r="D6" s="9" t="s">
        <v>60</v>
      </c>
      <c r="E6" s="10"/>
      <c r="F6" s="10"/>
      <c r="G6" s="10"/>
      <c r="H6" s="31"/>
    </row>
    <row r="7" spans="1:11" ht="6" customHeight="1">
      <c r="A7" s="11"/>
      <c r="B7" s="11"/>
      <c r="C7" s="11"/>
      <c r="D7" s="11"/>
      <c r="E7" s="11"/>
      <c r="F7" s="11"/>
      <c r="G7" s="11"/>
      <c r="H7" s="31"/>
    </row>
    <row r="8" spans="1:11" ht="15.75">
      <c r="A8" s="12"/>
      <c r="B8" s="12"/>
      <c r="C8" s="12"/>
      <c r="D8" s="12"/>
      <c r="E8" s="52" t="s">
        <v>44</v>
      </c>
      <c r="F8" s="54" t="s">
        <v>46</v>
      </c>
      <c r="G8" s="13" t="s">
        <v>3</v>
      </c>
      <c r="H8" s="31" t="s">
        <v>55</v>
      </c>
      <c r="I8" s="43"/>
      <c r="J8" s="43"/>
      <c r="K8" s="43"/>
    </row>
    <row r="9" spans="1:11" ht="14.25" customHeight="1">
      <c r="A9" s="12"/>
      <c r="B9" s="12"/>
      <c r="C9" s="12"/>
      <c r="D9" s="12"/>
      <c r="E9" s="53" t="s">
        <v>45</v>
      </c>
      <c r="F9" s="15" t="s">
        <v>47</v>
      </c>
      <c r="G9" s="14" t="s">
        <v>4</v>
      </c>
      <c r="H9" s="31" t="s">
        <v>56</v>
      </c>
      <c r="I9" s="43" t="s">
        <v>40</v>
      </c>
      <c r="J9" s="43" t="s">
        <v>41</v>
      </c>
      <c r="K9" s="43" t="s">
        <v>42</v>
      </c>
    </row>
    <row r="10" spans="1:11" ht="15.75">
      <c r="A10" s="15" t="s">
        <v>5</v>
      </c>
      <c r="B10" s="16" t="s">
        <v>6</v>
      </c>
      <c r="C10" s="12"/>
      <c r="D10" s="12"/>
      <c r="E10" s="11"/>
      <c r="F10" s="11"/>
      <c r="G10" s="11"/>
      <c r="H10" s="31"/>
      <c r="J10" s="27">
        <v>1.05</v>
      </c>
      <c r="K10" s="27">
        <v>1.05</v>
      </c>
    </row>
    <row r="11" spans="1:11" ht="16.5" customHeight="1">
      <c r="A11" s="12"/>
      <c r="B11" s="22" t="s">
        <v>35</v>
      </c>
      <c r="C11" s="37">
        <v>0.1</v>
      </c>
      <c r="D11" s="12" t="s">
        <v>25</v>
      </c>
      <c r="E11" s="22">
        <v>0</v>
      </c>
      <c r="F11" s="22">
        <f>C11*I11</f>
        <v>8850</v>
      </c>
      <c r="G11" s="22">
        <f t="shared" ref="G11:G15" si="0">SUM(E11:F11)</f>
        <v>8850</v>
      </c>
      <c r="H11" s="57" t="s">
        <v>31</v>
      </c>
      <c r="I11" s="33">
        <v>88500</v>
      </c>
      <c r="J11" s="33">
        <f>I11*$J$10</f>
        <v>92925</v>
      </c>
      <c r="K11" s="33">
        <f>J11*$J$10</f>
        <v>97571.25</v>
      </c>
    </row>
    <row r="12" spans="1:11" ht="16.5" customHeight="1">
      <c r="A12" s="12"/>
      <c r="B12" s="22" t="s">
        <v>36</v>
      </c>
      <c r="C12" s="37">
        <v>0.1</v>
      </c>
      <c r="D12" s="12" t="s">
        <v>7</v>
      </c>
      <c r="E12" s="22">
        <v>0</v>
      </c>
      <c r="F12" s="22">
        <f>C12*I12</f>
        <v>6877.5</v>
      </c>
      <c r="G12" s="22">
        <f t="shared" si="0"/>
        <v>6877.5</v>
      </c>
      <c r="H12" s="57" t="s">
        <v>31</v>
      </c>
      <c r="I12" s="33">
        <v>68775</v>
      </c>
      <c r="J12" s="33">
        <f t="shared" ref="J12:K14" si="1">I12*$J$10</f>
        <v>72213.75</v>
      </c>
      <c r="K12" s="33">
        <f t="shared" si="1"/>
        <v>75824.4375</v>
      </c>
    </row>
    <row r="13" spans="1:11" ht="16.149999999999999" customHeight="1">
      <c r="A13" s="12"/>
      <c r="B13" s="22" t="s">
        <v>33</v>
      </c>
      <c r="C13" s="37">
        <v>0.25</v>
      </c>
      <c r="D13" s="12" t="s">
        <v>34</v>
      </c>
      <c r="E13" s="22">
        <f t="shared" ref="E13" si="2">C13*I13</f>
        <v>12500</v>
      </c>
      <c r="F13" s="22">
        <v>0</v>
      </c>
      <c r="G13" s="22">
        <f t="shared" si="0"/>
        <v>12500</v>
      </c>
      <c r="H13" s="57"/>
      <c r="I13" s="33">
        <v>50000</v>
      </c>
      <c r="J13" s="33">
        <f t="shared" si="1"/>
        <v>52500</v>
      </c>
      <c r="K13" s="33">
        <f t="shared" si="1"/>
        <v>55125</v>
      </c>
    </row>
    <row r="14" spans="1:11" ht="15.75" customHeight="1">
      <c r="A14" s="12"/>
      <c r="B14" s="22" t="s">
        <v>37</v>
      </c>
      <c r="C14" s="37">
        <v>0.2</v>
      </c>
      <c r="D14" s="12" t="s">
        <v>8</v>
      </c>
      <c r="E14" s="22">
        <v>0</v>
      </c>
      <c r="F14" s="22">
        <f>C14*I14</f>
        <v>4380</v>
      </c>
      <c r="G14" s="22">
        <f t="shared" si="0"/>
        <v>4380</v>
      </c>
      <c r="H14" s="57" t="s">
        <v>31</v>
      </c>
      <c r="I14" s="33">
        <v>21900</v>
      </c>
      <c r="J14" s="33">
        <f t="shared" si="1"/>
        <v>22995</v>
      </c>
      <c r="K14" s="33">
        <f t="shared" si="1"/>
        <v>24144.75</v>
      </c>
    </row>
    <row r="15" spans="1:11" ht="15.75">
      <c r="A15" s="12"/>
      <c r="B15" s="12"/>
      <c r="C15" s="30">
        <f>SUM(C11:C14)</f>
        <v>0.65</v>
      </c>
      <c r="D15" s="12"/>
      <c r="E15" s="26">
        <f>SUM(E11:E14)</f>
        <v>12500</v>
      </c>
      <c r="F15" s="26">
        <f>SUM(F11:F14)</f>
        <v>20107.5</v>
      </c>
      <c r="G15" s="26">
        <f t="shared" si="0"/>
        <v>32607.5</v>
      </c>
      <c r="H15" s="31"/>
      <c r="I15" s="33"/>
      <c r="J15" s="33"/>
      <c r="K15" s="33"/>
    </row>
    <row r="16" spans="1:11" ht="15.75">
      <c r="A16" s="15" t="s">
        <v>9</v>
      </c>
      <c r="B16" s="16" t="s">
        <v>10</v>
      </c>
      <c r="C16" s="17"/>
      <c r="D16" s="12"/>
      <c r="E16" s="12"/>
      <c r="F16" s="12"/>
      <c r="G16" s="12"/>
      <c r="H16" s="57"/>
      <c r="I16" s="33"/>
      <c r="J16" s="33"/>
      <c r="K16" s="33"/>
    </row>
    <row r="17" spans="1:11" ht="6" customHeight="1">
      <c r="A17" s="12"/>
      <c r="B17" s="12"/>
      <c r="C17" s="17"/>
      <c r="D17" s="12"/>
      <c r="E17" s="12"/>
      <c r="F17" s="12"/>
      <c r="G17" s="12"/>
      <c r="H17" s="57"/>
      <c r="I17" s="33"/>
      <c r="J17" s="33"/>
      <c r="K17" s="33"/>
    </row>
    <row r="18" spans="1:11" ht="16.5" customHeight="1">
      <c r="A18" s="12"/>
      <c r="B18" s="12" t="s">
        <v>38</v>
      </c>
      <c r="C18" s="18">
        <v>0.28000000000000003</v>
      </c>
      <c r="D18" s="12" t="s">
        <v>43</v>
      </c>
      <c r="E18" s="26">
        <f>SUM($C$18*E15)</f>
        <v>3500.0000000000005</v>
      </c>
      <c r="F18" s="26">
        <f>SUM($C$18*F15)</f>
        <v>5630.1</v>
      </c>
      <c r="G18" s="26">
        <f>SUM(E18:F18)</f>
        <v>9130.1</v>
      </c>
      <c r="H18" s="31" t="s">
        <v>31</v>
      </c>
      <c r="I18" s="33">
        <f>E15*0.095</f>
        <v>1187.5</v>
      </c>
      <c r="J18" s="33">
        <f t="shared" ref="J18:K18" si="3">F15*0.095</f>
        <v>1910.2125000000001</v>
      </c>
      <c r="K18" s="33">
        <f t="shared" si="3"/>
        <v>3097.7125000000001</v>
      </c>
    </row>
    <row r="19" spans="1:11" ht="12.95" customHeight="1">
      <c r="A19" s="12"/>
      <c r="B19" s="12"/>
      <c r="C19" s="19"/>
      <c r="D19" s="12"/>
      <c r="E19" s="11"/>
      <c r="F19" s="11"/>
      <c r="G19" s="11"/>
      <c r="H19" s="31"/>
      <c r="I19" s="33">
        <f>E15*0.185</f>
        <v>2312.5</v>
      </c>
      <c r="J19" s="33">
        <f t="shared" ref="J19:K19" si="4">F15*0.185</f>
        <v>3719.8874999999998</v>
      </c>
      <c r="K19" s="33">
        <f t="shared" si="4"/>
        <v>6032.3874999999998</v>
      </c>
    </row>
    <row r="20" spans="1:11">
      <c r="A20" s="12"/>
      <c r="B20" s="12"/>
      <c r="C20" s="19"/>
      <c r="D20" s="20" t="s">
        <v>48</v>
      </c>
      <c r="E20" s="26">
        <f>(E15+E18)</f>
        <v>16000</v>
      </c>
      <c r="F20" s="26">
        <f>(F15+F18)</f>
        <v>25737.599999999999</v>
      </c>
      <c r="G20" s="26">
        <f>(G15+G18)</f>
        <v>41737.599999999999</v>
      </c>
      <c r="H20" s="31"/>
      <c r="I20" s="33">
        <f>SUM(I18:I19)</f>
        <v>3500</v>
      </c>
      <c r="J20" s="33">
        <f t="shared" ref="J20:K20" si="5">SUM(J18:J19)</f>
        <v>5630.1</v>
      </c>
      <c r="K20" s="33">
        <f t="shared" si="5"/>
        <v>9130.1</v>
      </c>
    </row>
    <row r="21" spans="1:11" ht="6" customHeight="1">
      <c r="A21" s="12"/>
      <c r="B21" s="12"/>
      <c r="C21" s="19"/>
      <c r="D21" s="20"/>
      <c r="E21" s="11"/>
      <c r="F21" s="11"/>
      <c r="G21" s="11"/>
      <c r="H21" s="31"/>
      <c r="I21" s="33"/>
    </row>
    <row r="22" spans="1:11" ht="15.75">
      <c r="A22" s="15" t="s">
        <v>11</v>
      </c>
      <c r="B22" s="16" t="s">
        <v>12</v>
      </c>
      <c r="C22" s="19"/>
      <c r="D22" s="12"/>
      <c r="E22" s="12"/>
      <c r="F22" s="12"/>
      <c r="G22" s="12"/>
      <c r="H22" s="57"/>
      <c r="I22" s="33"/>
      <c r="J22" s="33"/>
      <c r="K22" s="33"/>
    </row>
    <row r="23" spans="1:11" ht="16.5" customHeight="1">
      <c r="A23" s="15"/>
      <c r="B23" s="38" t="s">
        <v>39</v>
      </c>
      <c r="C23" s="19"/>
      <c r="D23" s="12" t="s">
        <v>49</v>
      </c>
      <c r="E23" s="12">
        <f>0.585*100*12</f>
        <v>702</v>
      </c>
      <c r="F23" s="12">
        <v>0</v>
      </c>
      <c r="G23" s="12">
        <f>SUM(E23:F23)</f>
        <v>702</v>
      </c>
      <c r="H23" s="57"/>
      <c r="I23" s="33"/>
      <c r="J23" s="33"/>
      <c r="K23" s="33"/>
    </row>
    <row r="24" spans="1:11">
      <c r="A24" s="12"/>
      <c r="B24" s="12"/>
      <c r="C24" s="19"/>
      <c r="D24" s="12"/>
      <c r="E24" s="26">
        <f>SUM(E23:E23)</f>
        <v>702</v>
      </c>
      <c r="F24" s="26">
        <f>SUM(F23:F23)</f>
        <v>0</v>
      </c>
      <c r="G24" s="26">
        <f>SUM(E24:F24)</f>
        <v>702</v>
      </c>
      <c r="H24" s="31"/>
      <c r="I24" s="33"/>
    </row>
    <row r="25" spans="1:11">
      <c r="A25" s="12"/>
      <c r="B25" s="12"/>
      <c r="C25" s="19"/>
      <c r="D25" s="12"/>
      <c r="E25" s="11"/>
      <c r="F25" s="11"/>
      <c r="G25" s="11"/>
      <c r="H25" s="31"/>
      <c r="I25" s="33"/>
    </row>
    <row r="26" spans="1:11" ht="15.75">
      <c r="A26" s="15" t="s">
        <v>13</v>
      </c>
      <c r="B26" s="16" t="s">
        <v>14</v>
      </c>
      <c r="C26" s="19"/>
      <c r="D26" s="12" t="s">
        <v>24</v>
      </c>
      <c r="E26" s="26">
        <v>0</v>
      </c>
      <c r="F26" s="26">
        <v>0</v>
      </c>
      <c r="G26" s="26">
        <f>SUM(E26:F26)</f>
        <v>0</v>
      </c>
      <c r="H26" s="31"/>
      <c r="I26" s="33"/>
    </row>
    <row r="27" spans="1:11">
      <c r="A27" s="12"/>
      <c r="B27" s="21"/>
      <c r="C27" s="19"/>
      <c r="D27" s="12"/>
      <c r="E27" s="11"/>
      <c r="F27" s="11"/>
      <c r="G27" s="11"/>
      <c r="H27" s="31"/>
      <c r="I27" s="33"/>
    </row>
    <row r="28" spans="1:11" ht="15.75">
      <c r="A28" s="15" t="s">
        <v>15</v>
      </c>
      <c r="B28" s="16" t="s">
        <v>16</v>
      </c>
      <c r="C28" s="19"/>
      <c r="D28" s="12"/>
      <c r="E28" s="22"/>
      <c r="F28" s="22"/>
      <c r="G28" s="22"/>
      <c r="H28" s="31"/>
      <c r="I28" s="33"/>
    </row>
    <row r="29" spans="1:11" ht="15.75">
      <c r="A29" s="15"/>
      <c r="B29" s="21" t="s">
        <v>51</v>
      </c>
      <c r="C29" s="19"/>
      <c r="D29" s="12" t="s">
        <v>26</v>
      </c>
      <c r="E29" s="44">
        <v>500</v>
      </c>
      <c r="F29" s="22">
        <v>500</v>
      </c>
      <c r="G29" s="22">
        <f>SUM(E29:F29)</f>
        <v>1000</v>
      </c>
      <c r="H29" s="31" t="s">
        <v>31</v>
      </c>
      <c r="I29" s="33"/>
    </row>
    <row r="30" spans="1:11" ht="16.5" customHeight="1">
      <c r="A30" s="15"/>
      <c r="B30" s="12" t="s">
        <v>32</v>
      </c>
      <c r="C30" s="12"/>
      <c r="D30" s="12" t="s">
        <v>50</v>
      </c>
      <c r="E30" s="46">
        <f>200*0.5*12</f>
        <v>1200</v>
      </c>
      <c r="F30" s="12">
        <f>200*0.7*12</f>
        <v>1680</v>
      </c>
      <c r="G30" s="12">
        <f>SUM(E30:F30)</f>
        <v>2880</v>
      </c>
      <c r="H30" s="57" t="s">
        <v>31</v>
      </c>
      <c r="I30" s="33"/>
    </row>
    <row r="31" spans="1:11" ht="15.75" customHeight="1">
      <c r="A31" s="15"/>
      <c r="B31" s="23"/>
      <c r="C31" s="19"/>
      <c r="D31" s="12"/>
      <c r="E31" s="47">
        <f>SUM(E29:E30)</f>
        <v>1700</v>
      </c>
      <c r="F31" s="36">
        <f>SUM(F29:F30)</f>
        <v>2180</v>
      </c>
      <c r="G31" s="36">
        <f>SUM(E31:F31)</f>
        <v>3880</v>
      </c>
      <c r="H31" s="31"/>
      <c r="I31" s="33"/>
    </row>
    <row r="32" spans="1:11" ht="15" customHeight="1">
      <c r="A32" s="15"/>
      <c r="B32" s="23"/>
      <c r="C32" s="19"/>
      <c r="D32" s="12"/>
      <c r="E32" s="45"/>
      <c r="F32" s="22"/>
      <c r="G32" s="22"/>
      <c r="H32" s="31"/>
      <c r="I32" s="33"/>
    </row>
    <row r="33" spans="1:16" ht="15" customHeight="1">
      <c r="A33" s="15" t="s">
        <v>17</v>
      </c>
      <c r="B33" s="16" t="s">
        <v>18</v>
      </c>
      <c r="C33" s="19"/>
      <c r="D33" s="12" t="s">
        <v>24</v>
      </c>
      <c r="E33" s="48">
        <v>0</v>
      </c>
      <c r="F33" s="26">
        <v>0</v>
      </c>
      <c r="G33" s="26">
        <f>SUM(E33:F33)</f>
        <v>0</v>
      </c>
      <c r="H33" s="31"/>
      <c r="I33" s="33"/>
    </row>
    <row r="34" spans="1:16">
      <c r="A34" s="12"/>
      <c r="B34" s="12"/>
      <c r="C34" s="19"/>
      <c r="D34" s="12"/>
      <c r="E34" s="49"/>
      <c r="F34" s="11"/>
      <c r="G34" s="11"/>
      <c r="H34" s="31"/>
      <c r="I34" s="33"/>
    </row>
    <row r="35" spans="1:16" ht="15.75">
      <c r="A35" s="15" t="s">
        <v>19</v>
      </c>
      <c r="B35" s="16" t="s">
        <v>20</v>
      </c>
      <c r="C35" s="19"/>
      <c r="D35" s="12" t="s">
        <v>24</v>
      </c>
      <c r="E35" s="48">
        <v>0</v>
      </c>
      <c r="F35" s="26">
        <v>0</v>
      </c>
      <c r="G35" s="26">
        <f>SUM(E35:F35)</f>
        <v>0</v>
      </c>
      <c r="H35" s="31"/>
      <c r="I35" s="33"/>
    </row>
    <row r="36" spans="1:16" ht="15" customHeight="1">
      <c r="A36" s="15"/>
      <c r="B36" s="16"/>
      <c r="C36" s="19"/>
      <c r="D36" s="12"/>
      <c r="E36" s="49"/>
      <c r="F36" s="11"/>
      <c r="G36" s="11"/>
      <c r="H36" s="31"/>
      <c r="I36" s="33"/>
    </row>
    <row r="37" spans="1:16" ht="15.75">
      <c r="A37" s="15" t="s">
        <v>21</v>
      </c>
      <c r="B37" s="16" t="s">
        <v>22</v>
      </c>
      <c r="C37" s="19"/>
      <c r="D37" s="12"/>
      <c r="E37" s="46"/>
      <c r="F37" s="12"/>
      <c r="G37" s="12"/>
      <c r="H37" s="57"/>
      <c r="I37" s="33"/>
    </row>
    <row r="38" spans="1:16" ht="13.5" customHeight="1">
      <c r="A38" s="15"/>
      <c r="B38" s="21" t="s">
        <v>52</v>
      </c>
      <c r="C38" s="19"/>
      <c r="D38" s="12" t="s">
        <v>53</v>
      </c>
      <c r="E38" s="46">
        <v>0</v>
      </c>
      <c r="F38" s="12">
        <v>0</v>
      </c>
      <c r="G38" s="12">
        <f>SUM(E38:F38)</f>
        <v>0</v>
      </c>
      <c r="H38" s="31" t="s">
        <v>31</v>
      </c>
      <c r="I38" s="33"/>
    </row>
    <row r="39" spans="1:16" ht="15.6" customHeight="1">
      <c r="A39" s="12"/>
      <c r="B39" s="12"/>
      <c r="C39" s="12"/>
      <c r="D39" s="12"/>
      <c r="E39" s="48">
        <f>SUM(E38:E38)</f>
        <v>0</v>
      </c>
      <c r="F39" s="26">
        <f>SUM(F38:F38)</f>
        <v>0</v>
      </c>
      <c r="G39" s="26">
        <f>SUM(E39:F39)</f>
        <v>0</v>
      </c>
      <c r="H39" s="31"/>
      <c r="I39" s="33"/>
      <c r="J39" s="34"/>
      <c r="P39" s="27"/>
    </row>
    <row r="40" spans="1:16" ht="15.6" customHeight="1" thickBot="1">
      <c r="A40" s="12"/>
      <c r="B40" s="12"/>
      <c r="C40" s="12"/>
      <c r="D40" s="12"/>
      <c r="E40" s="49"/>
      <c r="F40" s="11"/>
      <c r="G40" s="11"/>
      <c r="H40" s="31"/>
      <c r="I40" s="33"/>
    </row>
    <row r="41" spans="1:16" ht="17.25" thickTop="1" thickBot="1">
      <c r="A41" s="29" t="s">
        <v>27</v>
      </c>
      <c r="B41" s="16" t="s">
        <v>28</v>
      </c>
      <c r="C41" s="12"/>
      <c r="D41" s="24" t="s">
        <v>23</v>
      </c>
      <c r="E41" s="50">
        <f>(E20+E24+E31+E33+E39)</f>
        <v>18402</v>
      </c>
      <c r="F41" s="25">
        <f>(F20+F24+F31+F33+F39)</f>
        <v>27917.599999999999</v>
      </c>
      <c r="G41" s="25">
        <f>(G20+G24+G31+G33+G39)</f>
        <v>46319.6</v>
      </c>
      <c r="H41" s="31"/>
      <c r="I41" s="33"/>
    </row>
    <row r="42" spans="1:16" ht="17.25" thickTop="1" thickBot="1">
      <c r="A42" s="15"/>
      <c r="B42" s="16"/>
      <c r="C42" s="12"/>
      <c r="D42" s="24"/>
      <c r="E42" s="51"/>
      <c r="F42" s="28"/>
      <c r="G42" s="28"/>
      <c r="H42" s="31"/>
      <c r="I42" s="33"/>
      <c r="L42" s="27"/>
    </row>
    <row r="43" spans="1:16" ht="20.25" thickTop="1" thickBot="1">
      <c r="A43" s="29" t="s">
        <v>29</v>
      </c>
      <c r="B43" s="16" t="s">
        <v>54</v>
      </c>
      <c r="C43" s="12"/>
      <c r="D43" s="24" t="s">
        <v>23</v>
      </c>
      <c r="E43" s="50">
        <f>SUM(E41*0.1)</f>
        <v>1840.2</v>
      </c>
      <c r="F43" s="25">
        <f>SUM(F41*0.1)-0.5</f>
        <v>2791.26</v>
      </c>
      <c r="G43" s="25">
        <f>SUM(E43+F43)</f>
        <v>4631.46</v>
      </c>
      <c r="H43" s="31" t="s">
        <v>31</v>
      </c>
      <c r="I43" s="33"/>
      <c r="L43" s="27"/>
    </row>
    <row r="44" spans="1:16" ht="17.25" thickTop="1" thickBot="1">
      <c r="A44" s="29"/>
      <c r="B44" s="16"/>
      <c r="C44" s="12"/>
      <c r="D44" s="24"/>
      <c r="E44" s="51"/>
      <c r="F44" s="28"/>
      <c r="G44" s="28"/>
      <c r="H44" s="58"/>
      <c r="I44" s="33"/>
    </row>
    <row r="45" spans="1:16" ht="17.25" thickTop="1" thickBot="1">
      <c r="A45" s="29" t="s">
        <v>27</v>
      </c>
      <c r="B45" s="16" t="s">
        <v>30</v>
      </c>
      <c r="C45" s="12"/>
      <c r="D45" s="24" t="s">
        <v>23</v>
      </c>
      <c r="E45" s="50">
        <f>SUM(E41+E43)</f>
        <v>20242.2</v>
      </c>
      <c r="F45" s="25">
        <f>SUM(F41+F43)</f>
        <v>30708.86</v>
      </c>
      <c r="G45" s="25">
        <f>SUM(E45+F45)</f>
        <v>50951.06</v>
      </c>
      <c r="H45" s="58"/>
      <c r="I45" s="33"/>
    </row>
    <row r="46" spans="1:16" ht="16.5" thickTop="1">
      <c r="A46" s="29"/>
      <c r="B46" s="16"/>
      <c r="C46" s="12"/>
      <c r="D46" s="24"/>
      <c r="E46" s="51"/>
      <c r="F46" s="28"/>
      <c r="G46" s="28"/>
      <c r="H46" s="58"/>
      <c r="I46" s="33"/>
    </row>
    <row r="47" spans="1:16">
      <c r="A47" s="39"/>
      <c r="B47" s="40"/>
      <c r="C47" s="32"/>
      <c r="D47" s="39"/>
      <c r="E47" s="44"/>
      <c r="F47" s="41"/>
      <c r="G47" s="42"/>
      <c r="H47" s="59"/>
    </row>
  </sheetData>
  <phoneticPr fontId="0" type="noConversion"/>
  <printOptions horizontalCentered="1" verticalCentered="1"/>
  <pageMargins left="0.3" right="0.3" top="0.25" bottom="0.47" header="0.5" footer="0.35"/>
  <pageSetup scale="69" orientation="portrait" r:id="rId1"/>
  <headerFooter alignWithMargins="0">
    <oddFooter>&amp;C&amp;"Times New Roman,Italic"43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BCP BUDGET YR 3</vt:lpstr>
      <vt:lpstr>'BCP BUDGET YR 3'!Print_Area</vt:lpstr>
    </vt:vector>
  </TitlesOfParts>
  <Company>LUK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</dc:creator>
  <cp:lastModifiedBy>Sandy Hoy-Maruschak</cp:lastModifiedBy>
  <cp:lastPrinted>2014-05-06T13:32:34Z</cp:lastPrinted>
  <dcterms:created xsi:type="dcterms:W3CDTF">2005-06-01T20:38:21Z</dcterms:created>
  <dcterms:modified xsi:type="dcterms:W3CDTF">2025-01-03T13:46:45Z</dcterms:modified>
</cp:coreProperties>
</file>